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Sheet1" sheetId="1" state="visible" r:id="rId2"/>
  </sheets>
  <definedNames/>
  <calcPr iterateCount="100" refMode="A1" iterate="false" iterateDelta="0.001"/>
</workbook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2"/>
      <b val="true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true" applyFont="true" applyProtection="false" borderId="1" fillId="0" fontId="0" numFmtId="165" xfId="0">
      <alignment horizontal="general" vertical="bottom" textRotation="0" wrapText="false" indent="0" shrinkToFit="false"/>
      <protection locked="true" hidden="false"/>
    </xf>
    <xf applyAlignment="false" applyBorder="true" applyFont="true" applyProtection="false" borderId="1" fillId="0" fontId="0" numFmtId="164" xfId="0">
      <alignment horizontal="general" vertical="bottom" textRotation="0" wrapText="false" indent="0" shrinkToFit="false"/>
      <protection locked="true" hidden="false"/>
    </xf>
    <xf applyAlignment="false" applyBorder="true" applyFont="true" applyProtection="false" borderId="1" fillId="0" fontId="4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customWidth="true" width="10"/>
    <col collapsed="false" hidden="false" max="2" min="2" style="0" customWidth="true" width="75"/>
    <col collapsed="false" hidden="false" max="3" min="3" style="0" customWidth="true" width="10"/>
    <col collapsed="false" hidden="false" max="4" min="4" style="0" customWidth="true" width="10"/>
    <col collapsed="false" hidden="false" max="1024" min="5" style="0" customWidth="false" width="11.5"/>
  </cols>
  <sheetData>
    <row collapsed="false" customFormat="false" customHeight="false" hidden="false" ht="12.1" outlineLevel="0" r="1">
      <c r="A1" s="2" t="inlineStr">
        <is>
          <t>Прайс лист сгенерирован: 23.03.2024</t>
        </is>
      </c>
    </row>
    <row collapsed="" customFormat="false" customHeight="1" hidden="" ht="14" outlineLevel="0" r="2">
      <c r="A2" s="3"/>
      <c r="B2" s="4"/>
      <c r="C2" s="4" t="inlineStr">
        <is>
          <t>Розница, руб.</t>
        </is>
      </c>
      <c r="D2" s="4" t="inlineStr">
        <is>
          <t>Опт, руб.</t>
        </is>
      </c>
    </row>
    <row collapsed="" customFormat="false" customHeight="" hidden="" ht="12.1" outlineLevel="0" r="3">
      <c r="A3" s="5" t="inlineStr">
        <is>
          <t>Плиточный клей</t>
        </is>
      </c>
      <c r="B3" s="6"/>
      <c r="C3" s="6"/>
      <c r="D3" s="6"/>
    </row>
    <row collapsed="" customFormat="false" customHeight="1" hidden="" ht="14" outlineLevel="0" r="4">
      <c r="A4" s="3" t="inlineStr">
        <is>
          <t>1</t>
        </is>
      </c>
      <c r="B4" s="4" t="s">
        <f>=HYPERLINK("https://glims.ru/products/g-11/" , " Плиточный клей GLIMS®G-11 для керамической плитки")</f>
      </c>
      <c r="C4" s="4" t="n">
        <v>339.00</v>
      </c>
      <c r="D4" s="4"/>
    </row>
    <row collapsed="" customFormat="false" customHeight="1" hidden="" ht="14" outlineLevel="0" r="5">
      <c r="A5" s="3" t="inlineStr">
        <is>
          <t>2</t>
        </is>
      </c>
      <c r="B5" s="4" t="s">
        <f>=HYPERLINK("https://glims.ru/products/greyfix/" , " Плиточный клей GLIMS®GreyFix (ГЛИМС-93) для керамической плитки и керамического гранита")</f>
      </c>
      <c r="C5" s="4" t="n">
        <v>449.00</v>
      </c>
      <c r="D5" s="4"/>
    </row>
    <row collapsed="" customFormat="false" customHeight="1" hidden="" ht="14" outlineLevel="0" r="6">
      <c r="A6" s="3" t="inlineStr">
        <is>
          <t>3</t>
        </is>
      </c>
      <c r="B6" s="4" t="s">
        <f>=HYPERLINK("https://glims.ru/products/hifix/" , " Быстросхватывающийся, высокопрочный водостойкий плиточный клей GLIMS®HiFix")</f>
      </c>
      <c r="C6" s="4" t="n">
        <v>1199.00</v>
      </c>
      <c r="D6" s="4"/>
    </row>
    <row collapsed="" customFormat="false" customHeight="1" hidden="" ht="14" outlineLevel="0" r="7">
      <c r="A7" s="3" t="inlineStr">
        <is>
          <t>4</t>
        </is>
      </c>
      <c r="B7" s="4" t="s">
        <f>=HYPERLINK("https://glims.ru/products/realfix/" , " Мультифункциональный клей GLIMS®RealFix")</f>
      </c>
      <c r="C7" s="4" t="n">
        <v>259.00</v>
      </c>
      <c r="D7" s="4"/>
    </row>
    <row collapsed="" customFormat="false" customHeight="1" hidden="" ht="14" outlineLevel="0" r="8">
      <c r="A8" s="3" t="inlineStr">
        <is>
          <t>5</t>
        </is>
      </c>
      <c r="B8" s="4" t="s">
        <f>=HYPERLINK("https://glims.ru/products/realfix/" , " Мультифункциональный клей GLIMS®RealFix")</f>
      </c>
      <c r="C8" s="4" t="n">
        <v>798.00</v>
      </c>
      <c r="D8" s="4"/>
    </row>
    <row collapsed="" customFormat="false" customHeight="1" hidden="" ht="14" outlineLevel="0" r="9">
      <c r="A9" s="3" t="inlineStr">
        <is>
          <t>6</t>
        </is>
      </c>
      <c r="B9" s="4" t="s">
        <f>=HYPERLINK("https://glims.ru/products/strongfix/" , " Плиточный клей GLIMS®StrongFix быстрой фиксации ")</f>
      </c>
      <c r="C9" s="4" t="n">
        <v>898.00</v>
      </c>
      <c r="D9" s="4"/>
    </row>
    <row collapsed="" customFormat="false" customHeight="1" hidden="" ht="14" outlineLevel="0" r="10">
      <c r="A10" s="3" t="inlineStr">
        <is>
          <t>7</t>
        </is>
      </c>
      <c r="B10" s="4" t="s">
        <f>=HYPERLINK("https://glims.ru/products/whitefix/" , " Профессиональный клей GLIMS®WhiteFix")</f>
      </c>
      <c r="C10" s="4" t="n">
        <v>299.00</v>
      </c>
      <c r="D10" s="4"/>
    </row>
    <row collapsed="" customFormat="false" customHeight="1" hidden="" ht="14" outlineLevel="0" r="11">
      <c r="A11" s="3" t="inlineStr">
        <is>
          <t>8</t>
        </is>
      </c>
      <c r="B11" s="4" t="s">
        <f>=HYPERLINK("https://glims.ru/products/whitefix/" , " Профессиональный клей GLIMS®WhiteFix")</f>
      </c>
      <c r="C11" s="4" t="n">
        <v>948.00</v>
      </c>
      <c r="D11" s="4"/>
    </row>
    <row collapsed="" customFormat="false" customHeight="1" hidden="" ht="14" outlineLevel="0" r="12">
      <c r="A12" s="3" t="inlineStr">
        <is>
          <t>9</t>
        </is>
      </c>
      <c r="B12" s="4" t="s">
        <f>=HYPERLINK("https://glims.ru/products/glims_a_30/" , " Плиточный клей GLIMS®А-30 быстрой фиксации")</f>
      </c>
      <c r="C12" s="4" t="n">
        <v>1263.00</v>
      </c>
      <c r="D12" s="4"/>
    </row>
    <row collapsed="" customFormat="false" customHeight="1" hidden="" ht="14" outlineLevel="0" r="13">
      <c r="A13" s="3" t="inlineStr">
        <is>
          <t>10</t>
        </is>
      </c>
      <c r="B13" s="4" t="s">
        <f>=HYPERLINK("https://glims.ru/products/glims_a_60_kley_elastichnyy_odnokomponentnyy/" , " Плиточный эластичный клей GLIMS®A-60 однокомпонентный")</f>
      </c>
      <c r="C13" s="4" t="n">
        <v>1298.00</v>
      </c>
      <c r="D13" s="4"/>
    </row>
    <row collapsed="" customFormat="false" customHeight="1" hidden="" ht="14" outlineLevel="0" r="14">
      <c r="A14" s="3" t="inlineStr">
        <is>
          <t>11</t>
        </is>
      </c>
      <c r="B14" s="4" t="s">
        <f>=HYPERLINK("https://glims.ru/products/glims_optifix/" , " Плиточный клей GLIMS®OptiFix с гидроизоляционным эффектом")</f>
      </c>
      <c r="C14" s="4" t="n">
        <v>299.00</v>
      </c>
      <c r="D14" s="4"/>
    </row>
    <row collapsed="" customFormat="false" customHeight="1" hidden="" ht="14" outlineLevel="0" r="15">
      <c r="A15" s="3" t="inlineStr">
        <is>
          <t>12</t>
        </is>
      </c>
      <c r="B15" s="4" t="s">
        <f>=HYPERLINK("https://glims.ru/products/glims_optifix/" , " Плиточный клей GLIMS®OptiFix с гидроизоляционным эффектом")</f>
      </c>
      <c r="C15" s="4" t="n">
        <v>1129.00</v>
      </c>
      <c r="D15" s="4"/>
    </row>
    <row collapsed="" customFormat="false" customHeight="1" hidden="" ht="14" outlineLevel="0" r="16">
      <c r="A16" s="3" t="inlineStr">
        <is>
          <t>13</t>
        </is>
      </c>
      <c r="B16" s="4" t="s">
        <f>=HYPERLINK("https://glims.ru/products/plitochnyy_kley_s_gidroizolyatsionnymi_svoystvami_glims_handy_fix/" , " Плиточный клей с гидроизоляционными свойствами GLIMS®HANDY FIX")</f>
      </c>
      <c r="C16" s="4" t="n">
        <v>342.00</v>
      </c>
      <c r="D16" s="4"/>
    </row>
    <row collapsed="" customFormat="false" customHeight="1" hidden="" ht="14" outlineLevel="0" r="17">
      <c r="A17" s="3" t="inlineStr">
        <is>
          <t>14</t>
        </is>
      </c>
      <c r="B17" s="4" t="s">
        <f>=HYPERLINK("https://glims.ru/products/plitochnyy_kley_glims_g_19_/" , " Плиточный клей GLIMS® G-19 для облицовки стен и пола")</f>
      </c>
      <c r="C17" s="4" t="n">
        <v>359.00</v>
      </c>
      <c r="D17" s="4"/>
    </row>
    <row collapsed="" customFormat="false" customHeight="" hidden="" ht="12.1" outlineLevel="0" r="18">
      <c r="A18" s="5" t="inlineStr">
        <is>
          <t>Затирки для швов</t>
        </is>
      </c>
      <c r="B18" s="6"/>
      <c r="C18" s="6"/>
      <c r="D18" s="6"/>
    </row>
    <row collapsed="" customFormat="false" customHeight="1" hidden="" ht="14" outlineLevel="0" r="19">
      <c r="A19" s="3" t="inlineStr">
        <is>
          <t>15</t>
        </is>
      </c>
      <c r="B19" s="4" t="s">
        <f>=HYPERLINK("https://glims.ru/products/zatirka_dlya_shvov_glims_fuga_mezhplitochnaya_tsvet_snezhnaya_ravnina/" , " Затирка для швов GLIMS®Fuga межплиточная. Цвет: Снежная равнина.")</f>
      </c>
      <c r="C19" s="4" t="n">
        <v>294.00</v>
      </c>
      <c r="D19" s="4"/>
    </row>
    <row collapsed="" customFormat="false" customHeight="1" hidden="" ht="14" outlineLevel="0" r="20">
      <c r="A20" s="3" t="inlineStr">
        <is>
          <t>16</t>
        </is>
      </c>
      <c r="B20" s="4" t="s">
        <f>=HYPERLINK("https://glims.ru/products/zatirka_dlya_shvov_glims_fuga_mezhplitochnaya_tsvet_antratsit/" , " Затирка для швов GLIMS®Fuga межплиточная. Цвет: Антрацит")</f>
      </c>
      <c r="C20" s="4" t="n">
        <v>436.00</v>
      </c>
      <c r="D20" s="4"/>
    </row>
    <row collapsed="" customFormat="false" customHeight="1" hidden="" ht="14" outlineLevel="0" r="21">
      <c r="A21" s="3" t="inlineStr">
        <is>
          <t>17</t>
        </is>
      </c>
      <c r="B21" s="4" t="s">
        <f>=HYPERLINK("https://glims.ru/products/zatirka_dlya_shvov_glims_fuga_mezhplitochnaya_tsvet_myshinyy_korol/" , " Затирка для швов GLIMS®Fuga межплиточная. Цвет: Мышиный король")</f>
      </c>
      <c r="C21" s="4" t="n">
        <v>314.00</v>
      </c>
      <c r="D21" s="4"/>
    </row>
    <row collapsed="" customFormat="false" customHeight="1" hidden="" ht="14" outlineLevel="0" r="22">
      <c r="A22" s="3" t="inlineStr">
        <is>
          <t>18</t>
        </is>
      </c>
      <c r="B22" s="4" t="s">
        <f>=HYPERLINK("https://glims.ru/products/zatirka_dlya_shvov_glims_fuga_mezhplitochnaya_tsvet_shyelkovyy_seryy/" , " Затирка для швов GLIMS®Fuga межплиточная. Цвет: Шёлковый серый")</f>
      </c>
      <c r="C22" s="4" t="n">
        <v>314.00</v>
      </c>
      <c r="D22" s="4"/>
    </row>
    <row collapsed="" customFormat="false" customHeight="1" hidden="" ht="14" outlineLevel="0" r="23">
      <c r="A23" s="3" t="inlineStr">
        <is>
          <t>19</t>
        </is>
      </c>
      <c r="B23" s="4" t="s">
        <f>=HYPERLINK("https://glims.ru/products/zatirka_dlya_shvov_glims_fuga_mezhplitochnaya_tsvet_dikiy_myed/" , " Затирка для швов GLIMS®Fuga межплиточная. Цвет: Дикий Мёд")</f>
      </c>
      <c r="C23" s="4" t="n">
        <v>314.00</v>
      </c>
      <c r="D23" s="4"/>
    </row>
    <row collapsed="" customFormat="false" customHeight="1" hidden="" ht="14" outlineLevel="0" r="24">
      <c r="A24" s="3" t="inlineStr">
        <is>
          <t>20</t>
        </is>
      </c>
      <c r="B24" s="4" t="s">
        <f>=HYPERLINK("https://glims.ru/products/zatirka_dlya_shvov_glims_fuga_mezhplitochnaya_tsvet_nebesnyy_goluboy/" , " Затирка для швов GLIMS®Fuga межплиточная. Цвет: Небесный голубой")</f>
      </c>
      <c r="C24" s="4" t="n">
        <v>314.00</v>
      </c>
      <c r="D24" s="4"/>
    </row>
    <row collapsed="" customFormat="false" customHeight="1" hidden="" ht="14" outlineLevel="0" r="25">
      <c r="A25" s="3" t="inlineStr">
        <is>
          <t>21</t>
        </is>
      </c>
      <c r="B25" s="4" t="s">
        <f>=HYPERLINK("https://glims.ru/products/zatirka_dlya_shvov_glims_fuga_mezhplitochnaya_tsvet_kapuchchino/" , " Затирка для швов GLIMS®Fuga межплиточная. Цвет: Капуччино")</f>
      </c>
      <c r="C25" s="4" t="n">
        <v>314.00</v>
      </c>
      <c r="D25" s="4"/>
    </row>
    <row collapsed="" customFormat="false" customHeight="1" hidden="" ht="14" outlineLevel="0" r="26">
      <c r="A26" s="3" t="inlineStr">
        <is>
          <t>22</t>
        </is>
      </c>
      <c r="B26" s="4" t="s">
        <f>=HYPERLINK("https://glims.ru/products/zatirka_dlya_shvov_glims_fuga_mezhplitochnaya_tsvet_zhasmin/" , " Затирка для швов GLIMS®Fuga межплиточная. Цвет: Жасмин")</f>
      </c>
      <c r="C26" s="4" t="n">
        <v>314.00</v>
      </c>
      <c r="D26" s="4"/>
    </row>
    <row collapsed="" customFormat="false" customHeight="1" hidden="" ht="14" outlineLevel="0" r="27">
      <c r="A27" s="3" t="inlineStr">
        <is>
          <t>23</t>
        </is>
      </c>
      <c r="B27" s="4" t="s">
        <f>=HYPERLINK("https://glims.ru/products/zatirka_dlya_shvov_glims_fuga_mezhplitochnaya_tsvet_abrikos/" , " Затирка для швов GLIMS®Fuga межплиточная. Цвет: Абрикос")</f>
      </c>
      <c r="C27" s="4" t="n">
        <v>314.00</v>
      </c>
      <c r="D27" s="4"/>
    </row>
    <row collapsed="" customFormat="false" customHeight="1" hidden="" ht="14" outlineLevel="0" r="28">
      <c r="A28" s="3" t="inlineStr">
        <is>
          <t>24</t>
        </is>
      </c>
      <c r="B28" s="4" t="s">
        <f>=HYPERLINK("https://glims.ru/products/zatirka_dlya_shvov_glims_fuga_mezhplitochnaya_tsvet_persik/" , " Затирка для швов GLIMS®Fuga межплиточная. Цвет: Персик")</f>
      </c>
      <c r="C28" s="4" t="n">
        <v>314.00</v>
      </c>
      <c r="D28" s="4"/>
    </row>
    <row collapsed="" customFormat="false" customHeight="1" hidden="" ht="14" outlineLevel="0" r="29">
      <c r="A29" s="3" t="inlineStr">
        <is>
          <t>25</t>
        </is>
      </c>
      <c r="B29" s="4" t="s">
        <f>=HYPERLINK("https://glims.ru/products/zatirka_dlya_shvov_glims_fuga_mezhplitochnaya_tsvet_pepel_rozy/" , " Затирка для швов GLIMS®Fuga межплиточная. Цвет: Пепел розы")</f>
      </c>
      <c r="C29" s="4" t="n">
        <v>314.00</v>
      </c>
      <c r="D29" s="4"/>
    </row>
    <row collapsed="" customFormat="false" customHeight="1" hidden="" ht="14" outlineLevel="0" r="30">
      <c r="A30" s="3" t="inlineStr">
        <is>
          <t>26</t>
        </is>
      </c>
      <c r="B30" s="4" t="s">
        <f>=HYPERLINK("https://glims.ru/products/zatirka_dlya_shvov_glims_fuga_mezhplitochnaya_tsvet_chaynaya_roza/" , " Затирка для швов GLIMS®Fuga межплиточная. Цвет: Чайная роза")</f>
      </c>
      <c r="C30" s="4" t="n">
        <v>314.00</v>
      </c>
      <c r="D30" s="4"/>
    </row>
    <row collapsed="" customFormat="false" customHeight="1" hidden="" ht="14" outlineLevel="0" r="31">
      <c r="A31" s="3" t="inlineStr">
        <is>
          <t>27</t>
        </is>
      </c>
      <c r="B31" s="4" t="s">
        <f>=HYPERLINK("https://glims.ru/products/zatirka_dlya_shvov_glims_fuga_mezhplitochnaya_tsvet_molochnyy_shokolad/" , " Затирка для швов GLIMS®Fuga межплиточная. Цвет: Молочный шоколад")</f>
      </c>
      <c r="C31" s="4" t="n">
        <v>314.00</v>
      </c>
      <c r="D31" s="4"/>
    </row>
    <row collapsed="" customFormat="false" customHeight="1" hidden="" ht="14" outlineLevel="0" r="32">
      <c r="A32" s="3" t="inlineStr">
        <is>
          <t>28</t>
        </is>
      </c>
      <c r="B32" s="4" t="s">
        <f>=HYPERLINK("https://glims.ru/products/zatirka_dlya_shvov_glims_fuga_mezhplitochnaya_tsvet_fistashkovyy/" , " Затирка для швов GLIMS®Fuga межплиточная. Цвет: Фисташковый")</f>
      </c>
      <c r="C32" s="4" t="n">
        <v>314.00</v>
      </c>
      <c r="D32" s="4"/>
    </row>
    <row collapsed="" customFormat="false" customHeight="1" hidden="" ht="14" outlineLevel="0" r="33">
      <c r="A33" s="3" t="inlineStr">
        <is>
          <t>29</t>
        </is>
      </c>
      <c r="B33" s="4" t="s">
        <f>=HYPERLINK("https://glims.ru/products/zatirka_dlya_shvov_glims_fuga_mezhplitochnaya_tsvet_myshinyy_korol_20_kg/" , " Затирка для швов GLIMS®Fuga межплиточная. Цвет: Мышиный король. 20 кг")</f>
      </c>
      <c r="C33" s="4" t="n">
        <v>1778.00</v>
      </c>
      <c r="D33" s="4"/>
    </row>
    <row collapsed="" customFormat="false" customHeight="1" hidden="" ht="14" outlineLevel="0" r="34">
      <c r="A34" s="3" t="inlineStr">
        <is>
          <t>30</t>
        </is>
      </c>
      <c r="B34" s="4" t="s">
        <f>=HYPERLINK("https://glims.ru/products/zatirka_dlya_shvov_glims_fuga_mezhplitochnaya_tsvet_shyelkovyy_seryy_20_kg/" , " Затирка для швов GLIMS®Fuga межплиточная. Цвет: Шёлковый серый. 20 кг")</f>
      </c>
      <c r="C34" s="4" t="n">
        <v>1778.00</v>
      </c>
      <c r="D34" s="4"/>
    </row>
    <row collapsed="" customFormat="false" customHeight="1" hidden="" ht="14" outlineLevel="0" r="35">
      <c r="A35" s="3" t="inlineStr">
        <is>
          <t>31</t>
        </is>
      </c>
      <c r="B35" s="4" t="s">
        <f>=HYPERLINK("https://glims.ru/products/zatirka_dlya_shvov_glims_fuga_mezhplitochnaya_tsvet_snezhnaya_ravnina_20_kg/" , " Затирка для швов GLIMS®Fuga межплиточная. Цвет: Снежная равнина. 20 кг.")</f>
      </c>
      <c r="C35" s="4" t="n">
        <v>1434.00</v>
      </c>
      <c r="D35" s="4"/>
    </row>
    <row collapsed="" customFormat="false" customHeight="1" hidden="" ht="14" outlineLevel="0" r="36">
      <c r="A36" s="3" t="inlineStr">
        <is>
          <t>32</t>
        </is>
      </c>
      <c r="B36" s="4" t="s">
        <f>=HYPERLINK("https://glims.ru/products/zatirka_dlya_shvov_glims_fuga_mezhplitochnaya_tsvet_zhasmin_20_kg/" , " Затирка для швов GLIMS®Fuga межплиточная. Цвет: Жасмин. 20 кг")</f>
      </c>
      <c r="C36" s="4" t="n">
        <v>1778.00</v>
      </c>
      <c r="D36" s="4"/>
    </row>
    <row collapsed="" customFormat="false" customHeight="" hidden="" ht="12.1" outlineLevel="0" r="37">
      <c r="A37" s="5" t="inlineStr">
        <is>
          <t>Штукатурки</t>
        </is>
      </c>
      <c r="B37" s="6"/>
      <c r="C37" s="6"/>
      <c r="D37" s="6"/>
    </row>
    <row collapsed="" customFormat="false" customHeight="1" hidden="" ht="14" outlineLevel="0" r="38">
      <c r="A38" s="3" t="inlineStr">
        <is>
          <t>33</t>
        </is>
      </c>
      <c r="B38" s="4" t="s">
        <f>=HYPERLINK("https://glims.ru/products/cs-50/" , " Штукатурка цементная GLIMS®CS-50 универсальная")</f>
      </c>
      <c r="C38" s="4" t="n">
        <v>323.00</v>
      </c>
      <c r="D38" s="4"/>
    </row>
    <row collapsed="" customFormat="false" customHeight="1" hidden="" ht="14" outlineLevel="0" r="39">
      <c r="A39" s="3" t="inlineStr">
        <is>
          <t>34</t>
        </is>
      </c>
      <c r="B39" s="4" t="s">
        <f>=HYPERLINK("https://glims.ru/products/satin/" , " Гипсовая штукатурка GLIMS®Satin")</f>
      </c>
      <c r="C39" s="4" t="n">
        <v>219.00</v>
      </c>
      <c r="D39" s="4"/>
    </row>
    <row collapsed="" customFormat="false" customHeight="1" hidden="" ht="14" outlineLevel="0" r="40">
      <c r="A40" s="3" t="inlineStr">
        <is>
          <t>35</t>
        </is>
      </c>
      <c r="B40" s="4" t="s">
        <f>=HYPERLINK("https://glims.ru/products/satin/" , " Гипсовая штукатурка GLIMS®Satin")</f>
      </c>
      <c r="C40" s="4" t="n">
        <v>585.00</v>
      </c>
      <c r="D40" s="4"/>
    </row>
    <row collapsed="" customFormat="false" customHeight="1" hidden="" ht="14" outlineLevel="0" r="41">
      <c r="A41" s="3" t="inlineStr">
        <is>
          <t>36</t>
        </is>
      </c>
      <c r="B41" s="4" t="s">
        <f>=HYPERLINK("https://glims.ru/products/ts-70/" , " Штукатурка гипсовая GLIMS®TS-70 с перлитом")</f>
      </c>
      <c r="C41" s="4" t="n">
        <v>449.00</v>
      </c>
      <c r="D41" s="4"/>
    </row>
    <row collapsed="" customFormat="false" customHeight="1" hidden="" ht="14" outlineLevel="0" r="42">
      <c r="A42" s="3" t="inlineStr">
        <is>
          <t>37</t>
        </is>
      </c>
      <c r="B42" s="4" t="s">
        <f>=HYPERLINK("https://glims.ru/products/tweed/" , " Штукатурка цементная GLIMS®Tweed")</f>
      </c>
      <c r="C42" s="4" t="n">
        <v>363.00</v>
      </c>
      <c r="D42" s="4"/>
    </row>
    <row collapsed="" customFormat="false" customHeight="1" hidden="" ht="14" outlineLevel="0" r="43">
      <c r="A43" s="3" t="inlineStr">
        <is>
          <t>38</t>
        </is>
      </c>
      <c r="B43" s="4" t="s">
        <f>=HYPERLINK("https://glims.ru/products/velur/" , " Штукатурка GLIMS®VeluR")</f>
      </c>
      <c r="C43" s="4" t="n">
        <v>216.00</v>
      </c>
      <c r="D43" s="4"/>
    </row>
    <row collapsed="" customFormat="false" customHeight="1" hidden="" ht="14" outlineLevel="0" r="44">
      <c r="A44" s="3" t="inlineStr">
        <is>
          <t>39</t>
        </is>
      </c>
      <c r="B44" s="4" t="s">
        <f>=HYPERLINK("https://glims.ru/products/velur/" , " Штукатурка GLIMS®VeluR")</f>
      </c>
      <c r="C44" s="4" t="n">
        <v>553.00</v>
      </c>
      <c r="D44" s="4"/>
    </row>
    <row collapsed="" customFormat="false" customHeight="1" hidden="" ht="14" outlineLevel="0" r="45">
      <c r="A45" s="3" t="inlineStr">
        <is>
          <t>40</t>
        </is>
      </c>
      <c r="B45" s="4" t="s">
        <f>=HYPERLINK("https://glims.ru/products/velur/" , " Штукатурка цементная GLIMS®Velur")</f>
      </c>
      <c r="C45" s="4" t="n">
        <v>299.00</v>
      </c>
      <c r="D45" s="4"/>
    </row>
    <row collapsed="" customFormat="false" customHeight="1" hidden="" ht="14" outlineLevel="0" r="46">
      <c r="A46" s="3" t="inlineStr">
        <is>
          <t>41</t>
        </is>
      </c>
      <c r="B46" s="4" t="s">
        <f>=HYPERLINK("https://glims.ru/products/shuba/" , " Штукатурка декоративная GLIMS®PRO DFM Шуба 2.0 минеральная")</f>
      </c>
      <c r="C46" s="4" t="n">
        <v>865.00</v>
      </c>
      <c r="D46" s="4"/>
    </row>
    <row collapsed="" customFormat="false" customHeight="" hidden="" ht="12.1" outlineLevel="0" r="47">
      <c r="A47" s="5" t="inlineStr">
        <is>
          <t>Шпатлевки</t>
        </is>
      </c>
      <c r="B47" s="6"/>
      <c r="C47" s="6"/>
      <c r="D47" s="6"/>
    </row>
    <row collapsed="" customFormat="false" customHeight="1" hidden="" ht="14" outlineLevel="0" r="48">
      <c r="A48" s="3" t="inlineStr">
        <is>
          <t>42</t>
        </is>
      </c>
      <c r="B48" s="4" t="s">
        <f>=HYPERLINK("https://glims.ru/products/finish-f/" , " Шпатлевка GLIMS®Finish-F")</f>
      </c>
      <c r="C48" s="4" t="n">
        <v>343.00</v>
      </c>
      <c r="D48" s="4"/>
    </row>
    <row collapsed="" customFormat="false" customHeight="1" hidden="" ht="14" outlineLevel="0" r="49">
      <c r="A49" s="3" t="inlineStr">
        <is>
          <t>43</t>
        </is>
      </c>
      <c r="B49" s="4" t="s">
        <f>=HYPERLINK("https://glims.ru/products/finish-f/" , " Шпатлевка GLIMS®Finish-F")</f>
      </c>
      <c r="C49" s="4" t="n">
        <v>754.00</v>
      </c>
      <c r="D49" s="4"/>
    </row>
    <row collapsed="" customFormat="false" customHeight="1" hidden="" ht="14" outlineLevel="0" r="50">
      <c r="A50" s="3" t="inlineStr">
        <is>
          <t>44</t>
        </is>
      </c>
      <c r="B50" s="4" t="s">
        <f>=HYPERLINK("https://glims.ru/products/plast-r/" , " Гипсовая базовая шпатлевка GLIMS®Plast-R")</f>
      </c>
      <c r="C50" s="4" t="n">
        <v>453.00</v>
      </c>
      <c r="D50" s="4"/>
    </row>
    <row collapsed="" customFormat="false" customHeight="1" hidden="" ht="14" outlineLevel="0" r="51">
      <c r="A51" s="3" t="inlineStr">
        <is>
          <t>45</t>
        </is>
      </c>
      <c r="B51" s="4" t="s">
        <f>=HYPERLINK("https://glims.ru/products/stukko-rf/" , " Фасадная выравнивающая шпатлевка GLIMS®Stukko-RF")</f>
      </c>
      <c r="C51" s="4" t="n">
        <v>315.00</v>
      </c>
      <c r="D51" s="4"/>
    </row>
    <row collapsed="" customFormat="false" customHeight="1" hidden="" ht="14" outlineLevel="0" r="52">
      <c r="A52" s="3" t="inlineStr">
        <is>
          <t>46</t>
        </is>
      </c>
      <c r="B52" s="4" t="s">
        <f>=HYPERLINK("https://glims.ru/products/stukko-rf/" , " Фасадная выравнивающая шпатлевка GLIMS®Stukko-RF")</f>
      </c>
      <c r="C52" s="4" t="n">
        <v>744.00</v>
      </c>
      <c r="D52" s="4"/>
    </row>
    <row collapsed="" customFormat="false" customHeight="1" hidden="" ht="14" outlineLevel="0" r="53">
      <c r="A53" s="3" t="inlineStr">
        <is>
          <t>47</t>
        </is>
      </c>
      <c r="B53" s="4" t="s">
        <f>=HYPERLINK("https://glims.ru/products/glims-superfinish-pasta/" , " Шпатлевка GLIMS®SuperFinish PASTA")</f>
      </c>
      <c r="C53" s="4" t="n">
        <v>559.00</v>
      </c>
      <c r="D53" s="4"/>
    </row>
    <row collapsed="" customFormat="false" customHeight="1" hidden="" ht="14" outlineLevel="0" r="54">
      <c r="A54" s="3" t="inlineStr">
        <is>
          <t>48</t>
        </is>
      </c>
      <c r="B54" s="4" t="s">
        <f>=HYPERLINK("https://glims.ru/products/glims-superfinish-pasta/" , " Шпатлевка GLIMS®SuperFinish PASTA")</f>
      </c>
      <c r="C54" s="4" t="n">
        <v>1253.00</v>
      </c>
      <c r="D54" s="4"/>
    </row>
    <row collapsed="" customFormat="false" customHeight="1" hidden="" ht="14" outlineLevel="0" r="55">
      <c r="A55" s="3" t="inlineStr">
        <is>
          <t>49</t>
        </is>
      </c>
      <c r="B55" s="4" t="s">
        <f>=HYPERLINK("https://glims.ru/products/glims_whitepolimer_shpatlevka_polimernaya_finishnaya/" , " Шпатлевка полимерная GLIMS®WhitePolymer финишная")</f>
      </c>
      <c r="C55" s="4" t="n">
        <v>299.00</v>
      </c>
      <c r="D55" s="4"/>
    </row>
    <row collapsed="" customFormat="false" customHeight="1" hidden="" ht="14" outlineLevel="0" r="56">
      <c r="A56" s="3" t="inlineStr">
        <is>
          <t>50</t>
        </is>
      </c>
      <c r="B56" s="4" t="s">
        <f>=HYPERLINK("https://glims.ru/products/glims_whitepolimer_shpatlevka_polimernaya_finishnaya/" , " Шпатлевка полимерная GLIMS®WhitePolymer финишная")</f>
      </c>
      <c r="C56" s="4" t="n">
        <v>718.00</v>
      </c>
      <c r="D56" s="4"/>
    </row>
    <row collapsed="" customFormat="false" customHeight="1" hidden="" ht="14" outlineLevel="0" r="57">
      <c r="A57" s="3" t="inlineStr">
        <is>
          <t>51</t>
        </is>
      </c>
      <c r="B57" s="4" t="s">
        <f>=HYPERLINK("https://glims.ru/products/glims_optimum_universalnaya_shpatlyevka/" , " Шпатлевка GLIMS®Optimum ")</f>
      </c>
      <c r="C57" s="4" t="n">
        <v>593.00</v>
      </c>
      <c r="D57" s="4"/>
    </row>
    <row collapsed="" customFormat="false" customHeight="1" hidden="" ht="14" outlineLevel="0" r="58">
      <c r="A58" s="3" t="inlineStr">
        <is>
          <t>52</t>
        </is>
      </c>
      <c r="B58" s="4" t="s">
        <f>=HYPERLINK("https://glims.ru/products/glims_softgyps/" , " Шпатлевка гипсовая GLIMS®SoftGyps")</f>
      </c>
      <c r="C58" s="4" t="n">
        <v>418.00</v>
      </c>
      <c r="D58" s="4"/>
    </row>
    <row collapsed="" customFormat="false" customHeight="1" hidden="" ht="14" outlineLevel="0" r="59">
      <c r="A59" s="3" t="inlineStr">
        <is>
          <t>53</t>
        </is>
      </c>
      <c r="B59" s="4" t="s">
        <f>=HYPERLINK("https://glims.ru/products/shpatlyevka_dlya_shvov_glims_gypslot_/" , " Шпатлёвка для швов GLIMS®GypSlot")</f>
      </c>
      <c r="C59" s="4" t="n">
        <v>648.00</v>
      </c>
      <c r="D59" s="4"/>
    </row>
    <row collapsed="" customFormat="false" customHeight="1" hidden="" ht="14" outlineLevel="0" r="60">
      <c r="A60" s="3" t="inlineStr">
        <is>
          <t>54</t>
        </is>
      </c>
      <c r="B60" s="4" t="s">
        <f>=HYPERLINK("https://glims.ru/products/shpatlyevka_dlya_shvov_glims_gypslot_/" , " Шпатлёвка для швов GLIMS®GypSlot")</f>
      </c>
      <c r="C60" s="4" t="n">
        <v>348.00</v>
      </c>
      <c r="D60" s="4"/>
    </row>
    <row collapsed="" customFormat="false" customHeight="1" hidden="" ht="14" outlineLevel="0" r="61">
      <c r="A61" s="3" t="inlineStr">
        <is>
          <t>55</t>
        </is>
      </c>
      <c r="B61" s="4" t="s">
        <f>=HYPERLINK("https://glims.ru/products/shpatlyevka_gotovaya_universalnaya_glims_handy_pasta/" , " Шпатлёвка готовая универсальная GLIMS®HANDY PASTA.")</f>
      </c>
      <c r="C61" s="4" t="n">
        <v>299.00</v>
      </c>
      <c r="D61" s="4"/>
    </row>
    <row collapsed="" customFormat="false" customHeight="" hidden="" ht="12.1" outlineLevel="0" r="62">
      <c r="A62" s="5" t="inlineStr">
        <is>
          <t>Смеси для полов</t>
        </is>
      </c>
      <c r="B62" s="6"/>
      <c r="C62" s="6"/>
      <c r="D62" s="6"/>
    </row>
    <row collapsed="" customFormat="false" customHeight="" hidden="" ht="12.1" outlineLevel="0" r="63">
      <c r="A63" s="5" t="inlineStr">
        <is>
          <t> -  - Наливные полы</t>
        </is>
      </c>
      <c r="B63" s="6"/>
      <c r="C63" s="6"/>
      <c r="D63" s="6"/>
    </row>
    <row collapsed="" customFormat="false" customHeight="1" hidden="" ht="14" outlineLevel="0" r="64">
      <c r="A64" s="3" t="inlineStr">
        <is>
          <t>56</t>
        </is>
      </c>
      <c r="B64" s="4" t="s">
        <f>=HYPERLINK("https://glims.ru/products/cf-10/" , " Наливной цементный пол GLIMS®CF-10 самонивелирующийся")</f>
      </c>
      <c r="C64" s="4" t="n">
        <v>853.00</v>
      </c>
      <c r="D64" s="4"/>
    </row>
    <row collapsed="" customFormat="false" customHeight="1" hidden="" ht="14" outlineLevel="0" r="65">
      <c r="A65" s="3" t="inlineStr">
        <is>
          <t>57</t>
        </is>
      </c>
      <c r="B65" s="4" t="s">
        <f>=HYPERLINK("https://glims.ru/products/cf-40/" , " Наливной цементный пол GLIMS®CF-40 самовыравнивающийся")</f>
      </c>
      <c r="C65" s="4" t="n">
        <v>1058.00</v>
      </c>
      <c r="D65" s="4"/>
    </row>
    <row collapsed="" customFormat="false" customHeight="1" hidden="" ht="14" outlineLevel="0" r="66">
      <c r="A66" s="3" t="inlineStr">
        <is>
          <t>58</t>
        </is>
      </c>
      <c r="B66" s="4" t="s">
        <f>=HYPERLINK("https://glims.ru/products/s-base-vlagostoykiy/" , " Наливной пол GLIMS®S-Base+ самовыравнивающийся")</f>
      </c>
      <c r="C66" s="4" t="n">
        <v>498.00</v>
      </c>
      <c r="D66" s="4"/>
    </row>
    <row collapsed="" customFormat="false" customHeight="1" hidden="" ht="14" outlineLevel="0" r="67">
      <c r="A67" s="3" t="inlineStr">
        <is>
          <t>59</t>
        </is>
      </c>
      <c r="B67" s="4" t="s">
        <f>=HYPERLINK("https://glims.ru/products/s-level/" , " Наливной пол GLIMS®S-Level тонкослойный самовыравнивающийся")</f>
      </c>
      <c r="C67" s="4" t="n">
        <v>738.00</v>
      </c>
      <c r="D67" s="4"/>
    </row>
    <row collapsed="" customFormat="false" customHeight="1" hidden="" ht="14" outlineLevel="0" r="68">
      <c r="A68" s="3" t="inlineStr">
        <is>
          <t>60</t>
        </is>
      </c>
      <c r="B68" s="4" t="s">
        <f>=HYPERLINK("https://glims.ru/products/s-line/" , " Наливной пол GLIMS®S-Line универсальный")</f>
      </c>
      <c r="C68" s="4" t="n">
        <v>333.00</v>
      </c>
      <c r="D68" s="4"/>
    </row>
    <row collapsed="" customFormat="false" customHeight="1" hidden="" ht="14" outlineLevel="0" r="69">
      <c r="A69" s="3" t="inlineStr">
        <is>
          <t>61</t>
        </is>
      </c>
      <c r="B69" s="4" t="s">
        <f>=HYPERLINK("https://glims.ru/products/glims_fs_heavy_duty_/" , " Промышленный пол GLIMS®FS Heavy Duty")</f>
      </c>
      <c r="C69" s="4" t="n">
        <v>2369.00</v>
      </c>
      <c r="D69" s="4"/>
    </row>
    <row collapsed="" customFormat="false" customHeight="" hidden="" ht="12.1" outlineLevel="0" r="70">
      <c r="A70" s="5" t="inlineStr">
        <is>
          <t> -  - Смеси для стяжки полов</t>
        </is>
      </c>
      <c r="B70" s="6"/>
      <c r="C70" s="6"/>
      <c r="D70" s="6"/>
    </row>
    <row collapsed="" customFormat="false" customHeight="1" hidden="" ht="14" outlineLevel="0" r="71">
      <c r="A71" s="3" t="inlineStr">
        <is>
          <t>62</t>
        </is>
      </c>
      <c r="B71" s="4" t="s">
        <f>=HYPERLINK("https://glims.ru/products/glims_fs_screed_1k/" , " Стяжка цементная GLIMS®FS Screed 1К высокопрочная")</f>
      </c>
      <c r="C71" s="4" t="n">
        <v>636.00</v>
      </c>
      <c r="D71" s="4"/>
    </row>
    <row collapsed="" customFormat="false" customHeight="" hidden="" ht="12.1" outlineLevel="0" r="72">
      <c r="A72" s="5" t="inlineStr">
        <is>
          <t> -  - Топпинг</t>
        </is>
      </c>
      <c r="B72" s="6"/>
      <c r="C72" s="6"/>
      <c r="D72" s="6"/>
    </row>
    <row collapsed="" customFormat="false" customHeight="1" hidden="" ht="14" outlineLevel="0" r="73">
      <c r="A73" s="3" t="inlineStr">
        <is>
          <t>63</t>
        </is>
      </c>
      <c r="B73" s="4" t="s">
        <f>=HYPERLINK("https://glims.ru/products/fs-top-100/" , " Упрочняющая смесь GLIMS®PRO FS TOP 100 сухая кварцевая")</f>
      </c>
      <c r="C73" s="4" t="n">
        <v>758.00</v>
      </c>
      <c r="D73" s="4"/>
    </row>
    <row collapsed="" customFormat="false" customHeight="1" hidden="" ht="14" outlineLevel="0" r="74">
      <c r="A74" s="3" t="inlineStr">
        <is>
          <t>64</t>
        </is>
      </c>
      <c r="B74" s="4" t="s">
        <f>=HYPERLINK("https://glims.ru/products/fs-top-450/" , " Упрочняющая смесь GLIMS®PRO FS TOP 450 сухая корундовая")</f>
      </c>
      <c r="C74" s="4" t="n">
        <v>921.00</v>
      </c>
      <c r="D74" s="4"/>
    </row>
    <row collapsed="" customFormat="false" customHeight="1" hidden="" ht="14" outlineLevel="0" r="75">
      <c r="A75" s="3" t="inlineStr">
        <is>
          <t>65</t>
        </is>
      </c>
      <c r="B75" s="4" t="s">
        <f>=HYPERLINK("https://glims.ru/products/glims_pro_fs_cure_a_kyuring_dlya_uprochneniya_betona/" , " Кюринг GLIMS®PRO FS CURE-A для упрочнения бетона")</f>
      </c>
      <c r="C75" s="4" t="n">
        <v>1393.00</v>
      </c>
      <c r="D75" s="4"/>
    </row>
    <row collapsed="" customFormat="false" customHeight="" hidden="" ht="12.1" outlineLevel="0" r="76">
      <c r="A76" s="5" t="inlineStr">
        <is>
          <t>Грунтовки</t>
        </is>
      </c>
      <c r="B76" s="6"/>
      <c r="C76" s="6"/>
      <c r="D76" s="6"/>
    </row>
    <row collapsed="" customFormat="false" customHeight="1" hidden="" ht="14" outlineLevel="0" r="77">
      <c r="A77" s="3" t="inlineStr">
        <is>
          <t>66</t>
        </is>
      </c>
      <c r="B77" s="4" t="s">
        <f>=HYPERLINK("https://glims.ru/products/primegrunt/" , " Грунтовка GLIMS®DeepPrimeГрунт (старое название GLIMS®PrimeГрунт)")</f>
      </c>
      <c r="C77" s="4" t="n">
        <v>515.00</v>
      </c>
      <c r="D77" s="4"/>
    </row>
    <row collapsed="" customFormat="false" customHeight="1" hidden="" ht="14" outlineLevel="0" r="78">
      <c r="A78" s="3" t="inlineStr">
        <is>
          <t>67</t>
        </is>
      </c>
      <c r="B78" s="4" t="s">
        <f>=HYPERLINK("https://glims.ru/products/primegrunt/" , " Грунтовка GLIMS®DeepPrimeГрунт (старое название GLIMS®PrimeГрунт)")</f>
      </c>
      <c r="C78" s="4" t="n">
        <v>850.00</v>
      </c>
      <c r="D78" s="4"/>
    </row>
    <row collapsed="" customFormat="false" customHeight="1" hidden="" ht="14" outlineLevel="0" r="79">
      <c r="A79" s="3" t="inlineStr">
        <is>
          <t>68</t>
        </is>
      </c>
      <c r="B79" s="4" t="s">
        <f>=HYPERLINK("https://glims.ru/products/betocontact/" , " Адгезивный грунт GLIMS®БетоContact")</f>
      </c>
      <c r="C79" s="4" t="n">
        <v>719.00</v>
      </c>
      <c r="D79" s="4"/>
    </row>
    <row collapsed="" customFormat="false" customHeight="1" hidden="" ht="14" outlineLevel="0" r="80">
      <c r="A80" s="3" t="inlineStr">
        <is>
          <t>69</t>
        </is>
      </c>
      <c r="B80" s="4" t="s">
        <f>=HYPERLINK("https://glims.ru/products/betocontact/" , " Адгезивный грунт GLIMS®БетоContact")</f>
      </c>
      <c r="C80" s="4" t="n">
        <v>1525.00</v>
      </c>
      <c r="D80" s="4"/>
    </row>
    <row collapsed="" customFormat="false" customHeight="1" hidden="" ht="14" outlineLevel="0" r="81">
      <c r="A81" s="3" t="inlineStr">
        <is>
          <t>70</t>
        </is>
      </c>
      <c r="B81" s="4" t="s">
        <f>=HYPERLINK("https://glims.ru/products/betocontact/" , " Грунтовка адгезионная GLIMS®БетоContact с мелкофракционным кварцевым наполнителем")</f>
      </c>
      <c r="C81" s="4" t="n">
        <v>498.00</v>
      </c>
      <c r="D81" s="4"/>
    </row>
    <row collapsed="" customFormat="false" customHeight="1" hidden="" ht="14" outlineLevel="0" r="82">
      <c r="A82" s="3" t="inlineStr">
        <is>
          <t>71</t>
        </is>
      </c>
      <c r="B82" s="4" t="s">
        <f>=HYPERLINK("https://glims.ru/products/betocontact/" , " Адгезивный грунт GLIMS®БетоContact")</f>
      </c>
      <c r="C82" s="4" t="n">
        <v>1299.00</v>
      </c>
      <c r="D82" s="4"/>
    </row>
    <row collapsed="" customFormat="false" customHeight="1" hidden="" ht="14" outlineLevel="0" r="83">
      <c r="A83" s="3" t="inlineStr">
        <is>
          <t>72</t>
        </is>
      </c>
      <c r="B83" s="4" t="s">
        <f>=HYPERLINK("https://glims.ru/products/glims_pro_colorprime/" , " Грунтовка глубокого проникновения GLIMS®PRO ColorPrime на латексной основе")</f>
      </c>
      <c r="C83" s="4" t="n">
        <v>1358.00</v>
      </c>
      <c r="D83" s="4"/>
    </row>
    <row collapsed="" customFormat="false" customHeight="1" hidden="" ht="14" outlineLevel="0" r="84">
      <c r="A84" s="3" t="inlineStr">
        <is>
          <t>73</t>
        </is>
      </c>
      <c r="B84" s="4" t="s">
        <f>=HYPERLINK("https://glims.ru/products/glims_hydroprimer_gruntovka_dlya_gidroizolyatsii/" , " Грунтовка GLIMS®HydroPrimer для гидроизоляции")</f>
      </c>
      <c r="C84" s="4" t="n">
        <v>725.00</v>
      </c>
      <c r="D84" s="4"/>
    </row>
    <row collapsed="" customFormat="false" customHeight="1" hidden="" ht="14" outlineLevel="0" r="85">
      <c r="A85" s="3" t="inlineStr">
        <is>
          <t>74</t>
        </is>
      </c>
      <c r="B85" s="4" t="s">
        <f>=HYPERLINK("https://glims.ru/products/glims_fungidoctor_fungitsid_kontsentrat/" , " Фунгицид GLIMS®FUNGIDOCTOR концентрат")</f>
      </c>
      <c r="C85" s="4" t="n">
        <v>455.00</v>
      </c>
      <c r="D85" s="4"/>
    </row>
    <row collapsed="" customFormat="false" customHeight="1" hidden="" ht="14" outlineLevel="0" r="86">
      <c r="A86" s="3" t="inlineStr">
        <is>
          <t>75</t>
        </is>
      </c>
      <c r="B86" s="4" t="s">
        <f>=HYPERLINK("https://glims.ru/products/grunt_kontsentrat_headprime/" , " Грунт-концентрат HeadPrime ")</f>
      </c>
      <c r="C86" s="4" t="n">
        <v>438.00</v>
      </c>
      <c r="D86" s="4"/>
    </row>
    <row collapsed="" customFormat="false" customHeight="1" hidden="" ht="14" outlineLevel="0" r="87">
      <c r="A87" s="3" t="inlineStr">
        <is>
          <t>76</t>
        </is>
      </c>
      <c r="B87" s="4" t="s">
        <f>=HYPERLINK("https://glims.ru/products/grunt_kontsentrat_headprime/" , " Грунт-концентрат HeadPrime ")</f>
      </c>
      <c r="C87" s="4" t="n">
        <v>2499.00</v>
      </c>
      <c r="D87" s="4"/>
    </row>
    <row collapsed="" customFormat="false" customHeight="1" hidden="" ht="14" outlineLevel="0" r="88">
      <c r="A88" s="3" t="inlineStr">
        <is>
          <t>77</t>
        </is>
      </c>
      <c r="B88" s="4" t="s">
        <f>=HYPERLINK("https://glims.ru/products/grunt_kontsentrat_goldprime/" , " Грунт-концентрат GoldPrime")</f>
      </c>
      <c r="C88" s="4" t="n">
        <v>648.00</v>
      </c>
      <c r="D88" s="4"/>
    </row>
    <row collapsed="" customFormat="false" customHeight="" hidden="" ht="12.1" outlineLevel="0" r="89">
      <c r="A89" s="5" t="inlineStr">
        <is>
          <t>Гидроизоляция</t>
        </is>
      </c>
      <c r="B89" s="6"/>
      <c r="C89" s="6"/>
      <c r="D89" s="6"/>
    </row>
    <row collapsed="" customFormat="false" customHeight="1" hidden="" ht="14" outlineLevel="0" r="90">
      <c r="A90" s="3" t="inlineStr">
        <is>
          <t>78</t>
        </is>
      </c>
      <c r="B90" s="4" t="s">
        <f>=HYPERLINK("https://glims.ru/products/glims-corner/" , "  Гидроизоляционная лента GLIMS®Corner (10 м) высокоэластичная")</f>
      </c>
      <c r="C90" s="4" t="n">
        <v>1499.00</v>
      </c>
      <c r="D90" s="4"/>
    </row>
    <row collapsed="" customFormat="false" customHeight="1" hidden="" ht="14" outlineLevel="0" r="91">
      <c r="A91" s="3" t="inlineStr">
        <is>
          <t>79</t>
        </is>
      </c>
      <c r="B91" s="4" t="s">
        <f>=HYPERLINK("https://glims.ru/products/greenresin/" , " Многоцелевой эластичный герметик GLIMS®GreenResin")</f>
      </c>
      <c r="C91" s="4" t="n">
        <v>749.00</v>
      </c>
      <c r="D91" s="4"/>
    </row>
    <row collapsed="" customFormat="false" customHeight="1" hidden="" ht="14" outlineLevel="0" r="92">
      <c r="A92" s="3" t="inlineStr">
        <is>
          <t>80</t>
        </is>
      </c>
      <c r="B92" s="4" t="s">
        <f>=HYPERLINK("https://glims.ru/products/greenresin/" , " Многоцелевой эластичный герметик GLIMS®GreenResin")</f>
      </c>
      <c r="C92" s="4" t="n">
        <v>1939.00</v>
      </c>
      <c r="D92" s="4"/>
    </row>
    <row collapsed="" customFormat="false" customHeight="1" hidden="" ht="14" outlineLevel="0" r="93">
      <c r="A93" s="3" t="inlineStr">
        <is>
          <t>81</t>
        </is>
      </c>
      <c r="B93" s="4" t="s">
        <f>=HYPERLINK("https://glims.ru/products/greenresin/" , " Многоцелевой эластичный герметик GLIMS®GreenResin")</f>
      </c>
      <c r="C93" s="4" t="n">
        <v>3499.00</v>
      </c>
      <c r="D93" s="4"/>
    </row>
    <row collapsed="" customFormat="false" customHeight="1" hidden="" ht="14" outlineLevel="0" r="94">
      <c r="A94" s="3" t="inlineStr">
        <is>
          <t>82</t>
        </is>
      </c>
      <c r="B94" s="4" t="s">
        <f>=HYPERLINK("https://glims.ru/products/greenresin/" , " Многоцелевой эластичный герметик GLIMS®GreenResin")</f>
      </c>
      <c r="C94" s="4" t="n">
        <v>6299.00</v>
      </c>
      <c r="D94" s="4"/>
    </row>
    <row collapsed="" customFormat="false" customHeight="1" hidden="" ht="14" outlineLevel="0" r="95">
      <c r="A95" s="3" t="inlineStr">
        <is>
          <t>83</t>
        </is>
      </c>
      <c r="B95" s="4" t="s">
        <f>=HYPERLINK("https://glims.ru/products/grey-resin/" , " Гидроизоляция GLIMS®GreyResin")</f>
      </c>
      <c r="C95" s="4" t="n">
        <v>1998.00</v>
      </c>
      <c r="D95" s="4"/>
    </row>
    <row collapsed="" customFormat="false" customHeight="1" hidden="" ht="14" outlineLevel="0" r="96">
      <c r="A96" s="3" t="inlineStr">
        <is>
          <t>84</t>
        </is>
      </c>
      <c r="B96" s="4" t="s">
        <f>=HYPERLINK("https://glims.ru/products/grey-resin/" , " Гидроизоляция GLIMS®GreyResin")</f>
      </c>
      <c r="C96" s="4" t="n">
        <v>6099.00</v>
      </c>
      <c r="D96" s="4"/>
    </row>
    <row collapsed="" customFormat="false" customHeight="1" hidden="" ht="14" outlineLevel="0" r="97">
      <c r="A97" s="3" t="inlineStr">
        <is>
          <t>85</t>
        </is>
      </c>
      <c r="B97" s="4" t="s">
        <f>=HYPERLINK("https://glims.ru/products/glims-vodostop-elastic-1k/" , " Гидроизоляция GLIMS®ВОДОSTOP ELASTIC 1К")</f>
      </c>
      <c r="C97" s="4" t="n">
        <v>1028.00</v>
      </c>
      <c r="D97" s="4"/>
    </row>
    <row collapsed="" customFormat="false" customHeight="1" hidden="" ht="14" outlineLevel="0" r="98">
      <c r="A98" s="3" t="inlineStr">
        <is>
          <t>86</t>
        </is>
      </c>
      <c r="B98" s="4" t="s">
        <f>=HYPERLINK("https://glims.ru/products/glims-vodostop-elastic-1k/" , " Гидроизоляция GLIMS®ВОДОSTOP ELASTIC 1К")</f>
      </c>
      <c r="C98" s="4" t="n">
        <v>3394.00</v>
      </c>
      <c r="D98" s="4"/>
    </row>
    <row collapsed="" customFormat="false" customHeight="1" hidden="" ht="14" outlineLevel="0" r="99">
      <c r="A99" s="3" t="inlineStr">
        <is>
          <t>87</t>
        </is>
      </c>
      <c r="B99" s="4" t="s">
        <f>=HYPERLINK("https://glims.ru/products/vodostop/" , " Высокоэффективная гидроизоляция GLIMS®ВОДОSTOP")</f>
      </c>
      <c r="C99" s="4" t="n">
        <v>1299.00</v>
      </c>
      <c r="D99" s="4"/>
    </row>
    <row collapsed="" customFormat="false" customHeight="1" hidden="" ht="14" outlineLevel="0" r="100">
      <c r="A100" s="3" t="inlineStr">
        <is>
          <t>88</t>
        </is>
      </c>
      <c r="B100" s="4" t="s">
        <f>=HYPERLINK("https://glims.ru/products/vodostop/" , " Высокоэффективная гидроизоляция GLIMS®ВОДОSTOP")</f>
      </c>
      <c r="C100" s="4" t="n">
        <v>495.00</v>
      </c>
      <c r="D100" s="4"/>
    </row>
    <row collapsed="" customFormat="false" customHeight="1" hidden="" ht="14" outlineLevel="0" r="101">
      <c r="A101" s="3" t="inlineStr">
        <is>
          <t>89</t>
        </is>
      </c>
      <c r="B101" s="4" t="s">
        <f>=HYPERLINK("https://glims.ru/products/gidroplomba/" , " Гидроизоляция GLIMS®ГидроПломба для ликвидации живых течей")</f>
      </c>
      <c r="C101" s="4" t="n">
        <v>278.00</v>
      </c>
      <c r="D101" s="4"/>
    </row>
    <row collapsed="" customFormat="false" customHeight="1" hidden="" ht="14" outlineLevel="0" r="102">
      <c r="A102" s="3" t="inlineStr">
        <is>
          <t>90</t>
        </is>
      </c>
      <c r="B102" s="4" t="s">
        <f>=HYPERLINK("https://glims.ru/products/glims_pro_wp_flex_2/" , " Гидроизоляция эластичная GLIMS®PRO WP FLEX 2 K двухкомпонентная ")</f>
      </c>
      <c r="C102" s="4" t="n">
        <v>7015.00</v>
      </c>
      <c r="D102" s="4"/>
    </row>
    <row collapsed="" customFormat="false" customHeight="1" hidden="" ht="14" outlineLevel="0" r="103">
      <c r="A103" s="3" t="inlineStr">
        <is>
          <t>91</t>
        </is>
      </c>
      <c r="B103" s="4" t="s">
        <f>=HYPERLINK("https://glims.ru/products/glims_pro_wp_sem_slot_shovnaya_gidroizolyatsiya/" , " Гидроизоляция шовная GLIMS®PRO WP СЕМ Slot")</f>
      </c>
      <c r="C103" s="4" t="n">
        <v>1224.00</v>
      </c>
      <c r="D103" s="4"/>
    </row>
    <row collapsed="" customFormat="false" customHeight="1" hidden="" ht="14" outlineLevel="0" r="104">
      <c r="A104" s="3" t="inlineStr">
        <is>
          <t>92</t>
        </is>
      </c>
      <c r="B104" s="4" t="s">
        <f>=HYPERLINK("https://glims.ru/products/glims_glims_vodostop_orange_/" , " GLIMS®GLIMS®ВодоSTOP ORANGE")</f>
      </c>
      <c r="C104" s="4" t="n">
        <v>1248.00</v>
      </c>
      <c r="D104" s="4"/>
    </row>
    <row collapsed="" customFormat="false" customHeight="1" hidden="" ht="14" outlineLevel="0" r="105">
      <c r="A105" s="3" t="inlineStr">
        <is>
          <t>93</t>
        </is>
      </c>
      <c r="B105" s="4" t="s">
        <f>=HYPERLINK("https://glims.ru/products/glims_pro_wp_x5/" , " Проникающая гидроизоляция GLIMS®PRO WP X5")</f>
      </c>
      <c r="C105" s="4" t="n">
        <v>435.00</v>
      </c>
      <c r="D105" s="4"/>
    </row>
    <row collapsed="" customFormat="false" customHeight="1" hidden="" ht="14" outlineLevel="0" r="106">
      <c r="A106" s="3" t="inlineStr">
        <is>
          <t>94</t>
        </is>
      </c>
      <c r="B106" s="4" t="s">
        <f>=HYPERLINK("https://glims.ru/products/dobavka_glims_pro_x4_/" , " Добавка GLIMS®PRO X4 для водонепроницаемости и морозостойкости")</f>
      </c>
      <c r="C106" s="4" t="n">
        <v>674.00</v>
      </c>
      <c r="D106" s="4"/>
    </row>
    <row collapsed="" customFormat="false" customHeight="" hidden="" ht="12.1" outlineLevel="0" r="107">
      <c r="A107" s="5" t="inlineStr">
        <is>
          <t>Ремонтные смеси</t>
        </is>
      </c>
      <c r="B107" s="6"/>
      <c r="C107" s="6"/>
      <c r="D107" s="6"/>
    </row>
    <row collapsed="" customFormat="false" customHeight="1" hidden="" ht="14" outlineLevel="0" r="108">
      <c r="A108" s="3" t="inlineStr">
        <is>
          <t>95</t>
        </is>
      </c>
      <c r="B108" s="4" t="s">
        <f>=HYPERLINK("https://glims.ru/products/glims_crf_40/" , " Ремонтная смесь GLIMS®CRF-40 безусадочная наливного типа")</f>
      </c>
      <c r="C108" s="4" t="n">
        <v>1069.00</v>
      </c>
      <c r="D108" s="4"/>
    </row>
    <row collapsed="" customFormat="false" customHeight="1" hidden="" ht="14" outlineLevel="0" r="109">
      <c r="A109" s="3" t="inlineStr">
        <is>
          <t>96</t>
        </is>
      </c>
      <c r="B109" s="4" t="s">
        <f>=HYPERLINK("https://glims.ru/products/glims_pro_crt_40/" , " Ремонтная смесь GLIMS®PRO CRT-40 безусадочная тиксотропного типа")</f>
      </c>
      <c r="C109" s="4" t="n">
        <v>1099.00</v>
      </c>
      <c r="D109" s="4"/>
    </row>
    <row collapsed="" customFormat="false" customHeight="1" hidden="" ht="14" outlineLevel="0" r="110">
      <c r="A110" s="3" t="inlineStr">
        <is>
          <t>97</t>
        </is>
      </c>
      <c r="B110" s="4" t="s">
        <f>=HYPERLINK("https://glims.ru/products/glims_pro_crt_60/" , " Ремонтная смесь GLIMS®PRO CRT-60 безусадочная тиксотропного типа")</f>
      </c>
      <c r="C110" s="4" t="n">
        <v>1299.00</v>
      </c>
      <c r="D110" s="4"/>
    </row>
    <row collapsed="" customFormat="false" customHeight="1" hidden="" ht="14" outlineLevel="0" r="111">
      <c r="A111" s="3" t="inlineStr">
        <is>
          <t>98</t>
        </is>
      </c>
      <c r="B111" s="4" t="s">
        <f>=HYPERLINK("https://glims.ru/products/glims_pro_crf_60/" , " Ремонтная смесь GLIMS®PRO CRF-60 наливного типа.")</f>
      </c>
      <c r="C111" s="4" t="n">
        <v>1229.00</v>
      </c>
      <c r="D111" s="4"/>
    </row>
    <row collapsed="" customFormat="false" customHeight="1" hidden="" ht="14" outlineLevel="0" r="112">
      <c r="A112" s="3" t="inlineStr">
        <is>
          <t>99</t>
        </is>
      </c>
      <c r="B112" s="4" t="s">
        <f>=HYPERLINK("https://glims.ru/products/glims_pro_srp_40_0_5/" , " Ремонтная шпатлевка GLIMS®PRO СRP-40 0.5")</f>
      </c>
      <c r="C112" s="4" t="n">
        <v>1299.00</v>
      </c>
      <c r="D112" s="4"/>
    </row>
    <row collapsed="" customFormat="false" customHeight="1" hidden="" ht="14" outlineLevel="0" r="113">
      <c r="A113" s="3" t="inlineStr">
        <is>
          <t>100</t>
        </is>
      </c>
      <c r="B113" s="4" t="s">
        <f>=HYPERLINK("https://glims.ru/products/glims_pro_anchor/" , " Анкеровочная смесь GLIMS®PRO ANCHOR быстротвердеющая наливного типа")</f>
      </c>
      <c r="C113" s="4" t="n">
        <v>1399.00</v>
      </c>
      <c r="D113" s="4"/>
    </row>
    <row collapsed="" customFormat="false" customHeight="1" hidden="" ht="14" outlineLevel="0" r="114">
      <c r="A114" s="3" t="inlineStr">
        <is>
          <t>101</t>
        </is>
      </c>
      <c r="B114" s="4" t="s">
        <f>=HYPERLINK("https://glims.ru/products/glims_pro_crt_20/" , " Ремонтная смесь GLIMS®PRO CRT-20 тиксотропного типа")</f>
      </c>
      <c r="C114" s="4" t="n">
        <v>789.00</v>
      </c>
      <c r="D114" s="4"/>
    </row>
    <row collapsed="" customFormat="false" customHeight="1" hidden="" ht="14" outlineLevel="0" r="115">
      <c r="A115" s="3" t="inlineStr">
        <is>
          <t>102</t>
        </is>
      </c>
      <c r="B115" s="4" t="s">
        <f>=HYPERLINK("https://glims.ru/products/remontnyy_sostav_glims_pro_crf_40_rapid/" , " Ремонтный состав GLIMS®PRO CRF-40 Rapid")</f>
      </c>
      <c r="C115" s="4" t="n">
        <v>1289.00</v>
      </c>
      <c r="D115" s="4"/>
    </row>
    <row collapsed="" customFormat="false" customHeight="1" hidden="" ht="14" outlineLevel="0" r="116">
      <c r="A116" s="3" t="inlineStr">
        <is>
          <t>103</t>
        </is>
      </c>
      <c r="B116" s="4" t="s">
        <f>=HYPERLINK("https://glims.ru/products/glims_protection/" , " Антикоррозийная защита GLIMS® PRO Protection")</f>
      </c>
      <c r="C116" s="4" t="n">
        <v>742.00</v>
      </c>
      <c r="D116" s="4"/>
    </row>
    <row collapsed="" customFormat="false" customHeight="1" hidden="" ht="14" outlineLevel="0" r="117">
      <c r="A117" s="3" t="inlineStr">
        <is>
          <t>104</t>
        </is>
      </c>
      <c r="B117" s="4" t="s">
        <f>=HYPERLINK("https://glims.ru/products/ankerovochnyy_sostav_glims_proanchor_t_nalivnogo_tipa/" , " Анкеровочный состав GLIMS® PRO ANCHOR-T наливного типа")</f>
      </c>
      <c r="C117" s="4" t="n">
        <v>1499.00</v>
      </c>
      <c r="D117" s="4"/>
    </row>
    <row collapsed="" customFormat="false" customHeight="1" hidden="" ht="14" outlineLevel="0" r="118">
      <c r="A118" s="3" t="inlineStr">
        <is>
          <t>105</t>
        </is>
      </c>
      <c r="B118" s="4" t="s">
        <f>=HYPERLINK("https://glims.ru/products/remontnaya_smes_bystraya_glims_handy_cement/" , " Ремонтная смесь быстрая GLIMS®HANDY CEMENT")</f>
      </c>
      <c r="C118" s="4" t="n">
        <v>304.00</v>
      </c>
      <c r="D118" s="4"/>
    </row>
    <row collapsed="" customFormat="false" customHeight="1" hidden="" ht="14" outlineLevel="0" r="119">
      <c r="A119" s="3" t="inlineStr">
        <is>
          <t>106</t>
        </is>
      </c>
      <c r="B119" s="4" t="s">
        <f>=HYPERLINK("https://glims.ru/products/remontnaya_smes_bystraya_glims_handy_gyps/" , " Ремонтная смесь быстрая GLIMS®HANDY GYPS")</f>
      </c>
      <c r="C119" s="4" t="n">
        <v>249.00</v>
      </c>
      <c r="D119" s="4"/>
    </row>
    <row collapsed="" customFormat="false" customHeight="" hidden="" ht="12.1" outlineLevel="0" r="120">
      <c r="A120" s="5" t="inlineStr">
        <is>
          <t>Монтажные смеси</t>
        </is>
      </c>
      <c r="B120" s="6"/>
      <c r="C120" s="6"/>
      <c r="D120" s="6"/>
    </row>
    <row collapsed="" customFormat="false" customHeight="1" hidden="" ht="14" outlineLevel="0" r="121">
      <c r="A121" s="3" t="inlineStr">
        <is>
          <t>107</t>
        </is>
      </c>
      <c r="B121" s="4" t="s">
        <f>=HYPERLINK("https://glims.ru/products/montazhnaya_smes_g_block/" , " Монтажная смесь G-Block")</f>
      </c>
      <c r="C121" s="4" t="n">
        <v>288.00</v>
      </c>
      <c r="D121" s="4"/>
    </row>
    <row collapsed="" customFormat="false" customHeight="1" hidden="" ht="14" outlineLevel="0" r="122">
      <c r="A122" s="3" t="inlineStr">
        <is>
          <t>108</t>
        </is>
      </c>
      <c r="B122" s="4" t="s">
        <f>=HYPERLINK("https://glims.ru/products/kley_dlya_montazha_glims_g_plate/" , " Клей для монтажа GLIMS G-Plate")</f>
      </c>
      <c r="C122" s="4" t="n">
        <v>329.00</v>
      </c>
      <c r="D122" s="4"/>
    </row>
    <row collapsed="" customFormat="false" customHeight="" hidden="" ht="12.1" outlineLevel="0" r="123">
      <c r="A123" s="5" t="inlineStr">
        <is>
          <t>Быстрый ремонт</t>
        </is>
      </c>
      <c r="B123" s="6"/>
      <c r="C123" s="6"/>
      <c r="D123" s="6"/>
    </row>
    <row collapsed="" customFormat="false" customHeight="1" hidden="" ht="14" outlineLevel="0" r="124">
      <c r="A124" s="3" t="inlineStr">
        <is>
          <t>109</t>
        </is>
      </c>
      <c r="B124" s="4" t="s">
        <f>=HYPERLINK("https://glims.ru/products//" , " ")</f>
      </c>
      <c r="C124" s="4"/>
      <c r="D124" s="4"/>
    </row>
    <row collapsed="" customFormat="false" customHeight="1" hidden="" ht="14" outlineLevel="0" r="125">
      <c r="A125" s="3" t="inlineStr">
        <is>
          <t>110</t>
        </is>
      </c>
      <c r="B125" s="4" t="s">
        <f>=HYPERLINK("https://glims.ru/products//" , " ")</f>
      </c>
      <c r="C125" s="4"/>
      <c r="D125" s="4"/>
    </row>
    <row collapsed="" customFormat="false" customHeight="1" hidden="" ht="14" outlineLevel="0" r="126">
      <c r="A126" s="3" t="inlineStr">
        <is>
          <t>111</t>
        </is>
      </c>
      <c r="B126" s="4" t="s">
        <f>=HYPERLINK("https://glims.ru/products//" , " ")</f>
      </c>
      <c r="C126" s="4"/>
      <c r="D126" s="4"/>
    </row>
  </sheetData>
  <mergeCells>
    <mergeCell ref="A1:D1"/>
    <mergeCell ref="A3:D3"/>
    <mergeCell ref="A18:D18"/>
    <mergeCell ref="A37:D37"/>
    <mergeCell ref="A47:D47"/>
    <mergeCell ref="A62:D62"/>
    <mergeCell ref="A63:D63"/>
    <mergeCell ref="A70:D70"/>
    <mergeCell ref="A72:D72"/>
    <mergeCell ref="A76:D76"/>
    <mergeCell ref="A89:D89"/>
    <mergeCell ref="A107:D107"/>
    <mergeCell ref="A120:D120"/>
    <mergeCell ref="A123:D123"/>
  </mergeCells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/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2024-03-23T03:09:03.00Z</dcterms:created>
  <dc:title>Цены на продукциию компании</dc:title>
  <dc:subject>Прайс-лист</dc:subject>
  <dc:creator>АО «ГЛИМС-Продакшн»</dc:creator>
  <dc:description/>
  <cp:revision>0</cp:revision>
</cp:coreProperties>
</file>